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40" windowHeight="64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Sheet1!$A$1:$Q$24</definedName>
  </definedNames>
  <calcPr calcId="145621"/>
</workbook>
</file>

<file path=xl/calcChain.xml><?xml version="1.0" encoding="utf-8"?>
<calcChain xmlns="http://schemas.openxmlformats.org/spreadsheetml/2006/main">
  <c r="O21" i="1" l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N21" i="1"/>
  <c r="P21" i="1" s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C47" i="1"/>
  <c r="E21" i="1" s="1"/>
  <c r="C46" i="1"/>
  <c r="E20" i="1" s="1"/>
  <c r="C45" i="1"/>
  <c r="E19" i="1" s="1"/>
  <c r="C44" i="1"/>
  <c r="H18" i="1" s="1"/>
  <c r="C43" i="1"/>
  <c r="E17" i="1" s="1"/>
  <c r="C42" i="1"/>
  <c r="H16" i="1" s="1"/>
  <c r="C41" i="1"/>
  <c r="C40" i="1"/>
  <c r="C39" i="1"/>
  <c r="H15" i="1" s="1"/>
  <c r="C38" i="1"/>
  <c r="H14" i="1" s="1"/>
  <c r="C37" i="1"/>
  <c r="H13" i="1" s="1"/>
  <c r="C36" i="1"/>
  <c r="H12" i="1" s="1"/>
  <c r="C35" i="1"/>
  <c r="E11" i="1" s="1"/>
  <c r="C34" i="1"/>
  <c r="C33" i="1"/>
  <c r="E10" i="1" s="1"/>
  <c r="C32" i="1"/>
  <c r="H9" i="1" s="1"/>
  <c r="C31" i="1"/>
  <c r="H8" i="1" s="1"/>
  <c r="C30" i="1"/>
  <c r="E7" i="1" s="1"/>
  <c r="C29" i="1"/>
  <c r="E6" i="1" s="1"/>
  <c r="C28" i="1"/>
  <c r="C27" i="1"/>
  <c r="H5" i="1" s="1"/>
  <c r="E5" i="1" l="1"/>
  <c r="E18" i="1"/>
  <c r="E9" i="1"/>
  <c r="E13" i="1"/>
  <c r="E16" i="1"/>
  <c r="H10" i="1"/>
  <c r="E14" i="1"/>
  <c r="H6" i="1"/>
  <c r="H19" i="1"/>
  <c r="E15" i="1"/>
  <c r="E12" i="1"/>
  <c r="H7" i="1"/>
  <c r="H20" i="1"/>
  <c r="E8" i="1"/>
  <c r="H11" i="1"/>
  <c r="H17" i="1"/>
  <c r="H21" i="1"/>
  <c r="C26" i="1"/>
  <c r="D26" i="1" s="1"/>
  <c r="D27" i="1"/>
  <c r="D28" i="1"/>
  <c r="D29" i="1"/>
  <c r="D30" i="1"/>
  <c r="D31" i="1"/>
  <c r="D32" i="1"/>
  <c r="D33" i="1"/>
  <c r="D34" i="1"/>
  <c r="M18" i="1" l="1"/>
  <c r="M12" i="1"/>
  <c r="M9" i="1"/>
  <c r="M10" i="1"/>
  <c r="M21" i="1"/>
  <c r="M17" i="1"/>
  <c r="M15" i="1"/>
  <c r="M11" i="1"/>
  <c r="M8" i="1"/>
  <c r="M5" i="1"/>
  <c r="M20" i="1"/>
  <c r="M16" i="1"/>
  <c r="M14" i="1"/>
  <c r="M7" i="1"/>
  <c r="M19" i="1"/>
  <c r="M13" i="1"/>
  <c r="M6" i="1"/>
  <c r="P18" i="1"/>
  <c r="E4" i="1"/>
  <c r="H4" i="1" l="1"/>
  <c r="D44" i="1"/>
  <c r="D39" i="1" l="1"/>
  <c r="D35" i="1"/>
  <c r="D43" i="1"/>
  <c r="D37" i="1"/>
  <c r="D41" i="1"/>
  <c r="M4" i="1"/>
  <c r="D40" i="1"/>
  <c r="D38" i="1"/>
  <c r="D42" i="1"/>
  <c r="D36" i="1"/>
  <c r="P10" i="1" l="1"/>
  <c r="P13" i="1"/>
  <c r="P9" i="1"/>
  <c r="P6" i="1"/>
  <c r="P15" i="1" l="1"/>
  <c r="P14" i="1"/>
  <c r="P11" i="1"/>
  <c r="P12" i="1"/>
  <c r="P8" i="1"/>
  <c r="P7" i="1"/>
  <c r="P20" i="1"/>
  <c r="P19" i="1"/>
  <c r="P17" i="1"/>
  <c r="P16" i="1"/>
  <c r="O5" i="1" l="1"/>
  <c r="O4" i="1"/>
  <c r="N4" i="1"/>
  <c r="P4" i="1" s="1"/>
  <c r="N5" i="1"/>
  <c r="P5" i="1" s="1"/>
</calcChain>
</file>

<file path=xl/sharedStrings.xml><?xml version="1.0" encoding="utf-8"?>
<sst xmlns="http://schemas.openxmlformats.org/spreadsheetml/2006/main" count="59" uniqueCount="32">
  <si>
    <t>Resolution</t>
  </si>
  <si>
    <t>For</t>
  </si>
  <si>
    <t>Against</t>
  </si>
  <si>
    <t>Discretionary</t>
  </si>
  <si>
    <t>Total</t>
  </si>
  <si>
    <t>Votes</t>
  </si>
  <si>
    <t>Cards</t>
  </si>
  <si>
    <t>%</t>
  </si>
  <si>
    <t>Poll</t>
  </si>
  <si>
    <t>Annual Report</t>
  </si>
  <si>
    <t>Dividend</t>
  </si>
  <si>
    <t>Remuneration Report</t>
  </si>
  <si>
    <t>Authority to allot shares</t>
  </si>
  <si>
    <t>Authority to purchase own shares</t>
  </si>
  <si>
    <t>Votes Withheld *</t>
  </si>
  <si>
    <t>* A vote withheld is not a vote in law and is not counted in the votes for and against a resolution</t>
  </si>
  <si>
    <t>Mr Nicholls</t>
  </si>
  <si>
    <t>Mr Davis</t>
  </si>
  <si>
    <t>GM notice period</t>
  </si>
  <si>
    <t>Re-appoint auditors</t>
  </si>
  <si>
    <t>Auditors' remuneration</t>
  </si>
  <si>
    <t>Mr Roberts</t>
  </si>
  <si>
    <t>YES</t>
  </si>
  <si>
    <t>Ms O'Donovan</t>
  </si>
  <si>
    <t>Mr Britton</t>
  </si>
  <si>
    <t>Mr Marsh</t>
  </si>
  <si>
    <t>Ms Smalley</t>
  </si>
  <si>
    <t xml:space="preserve">% </t>
  </si>
  <si>
    <t>Pre-emption rights</t>
  </si>
  <si>
    <t>Pre-emption rights additional powers</t>
  </si>
  <si>
    <t>Amend articles to allow hybrid AGM</t>
  </si>
  <si>
    <t>Issued share capital at the date of the meeting: 1,368,290,838 ordinary shares of 10p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</si>
</sst>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0;\(#,##0\)"/>
    <numFmt numFmtId="165" formatCode="0.000%"/>
  </numFmts>
  <fonts count="5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1" fillId="2" borderId="8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/>
    <xf numFmtId="0" fontId="0" fillId="2" borderId="7" xfId="0" applyFill="1" applyBorder="1" applyAlignment="1">
      <alignment horizontal="centerContinuous"/>
    </xf>
    <xf numFmtId="0" fontId="0" fillId="2" borderId="10" xfId="0" applyFill="1" applyBorder="1" applyAlignment="1">
      <alignment horizontal="centerContinuous"/>
    </xf>
    <xf numFmtId="0" fontId="0" fillId="2" borderId="3" xfId="0" applyFill="1" applyBorder="1"/>
    <xf numFmtId="0" fontId="1" fillId="2" borderId="5" xfId="0" applyFont="1" applyFill="1" applyBorder="1" applyAlignment="1">
      <alignment horizontal="center"/>
    </xf>
    <xf numFmtId="0" fontId="2" fillId="0" borderId="0" xfId="0" applyNumberFormat="1" applyFont="1" applyProtection="1">
      <protection hidden="1"/>
    </xf>
    <xf numFmtId="0" fontId="0" fillId="2" borderId="4" xfId="0" applyFill="1" applyBorder="1"/>
    <xf numFmtId="0" fontId="1" fillId="2" borderId="3" xfId="0" applyFont="1" applyFill="1" applyBorder="1" applyAlignment="1">
      <alignment horizontal="center"/>
    </xf>
    <xf numFmtId="0" fontId="3" fillId="0" borderId="0" xfId="0" applyFont="1"/>
    <xf numFmtId="0" fontId="0" fillId="0" borderId="0" xfId="0" applyBorder="1"/>
    <xf numFmtId="10" fontId="0" fillId="0" borderId="0" xfId="0" applyNumberFormat="1" applyBorder="1"/>
    <xf numFmtId="0" fontId="3" fillId="0" borderId="1" xfId="0" applyFont="1" applyBorder="1"/>
    <xf numFmtId="0" fontId="0" fillId="0" borderId="1" xfId="0" applyFont="1" applyFill="1" applyBorder="1"/>
    <xf numFmtId="0" fontId="3" fillId="0" borderId="1" xfId="0" applyFont="1" applyFill="1" applyBorder="1"/>
    <xf numFmtId="0" fontId="0" fillId="0" borderId="1" xfId="0" applyFill="1" applyBorder="1"/>
    <xf numFmtId="0" fontId="3" fillId="2" borderId="6" xfId="0" applyFont="1" applyFill="1" applyBorder="1" applyAlignment="1">
      <alignment horizontal="center"/>
    </xf>
    <xf numFmtId="164" fontId="4" fillId="0" borderId="0" xfId="0" applyNumberFormat="1" applyFont="1"/>
    <xf numFmtId="0" fontId="4" fillId="0" borderId="0" xfId="0" applyFont="1"/>
    <xf numFmtId="164" fontId="4" fillId="0" borderId="0" xfId="0" applyNumberFormat="1" applyFont="1" applyBorder="1"/>
    <xf numFmtId="0" fontId="0" fillId="0" borderId="1" xfId="0" applyNumberFormat="1" applyBorder="1"/>
    <xf numFmtId="0" fontId="0" fillId="0" borderId="1" xfId="0" applyNumberFormat="1" applyFill="1" applyBorder="1"/>
    <xf numFmtId="3" fontId="2" fillId="0" borderId="0" xfId="0" applyNumberFormat="1" applyFont="1" applyFill="1" applyProtection="1">
      <protection hidden="1"/>
    </xf>
    <xf numFmtId="0" fontId="0" fillId="0" borderId="11" xfId="0" applyFont="1" applyFill="1" applyBorder="1"/>
    <xf numFmtId="164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7"/>
  <sheetViews>
    <sheetView showGridLines="0" tabSelected="1" view="pageLayout" zoomScaleNormal="145" workbookViewId="0">
      <selection activeCell="B9" sqref="B9"/>
    </sheetView>
  </sheetViews>
  <sheetFormatPr defaultRowHeight="12.75" x14ac:dyDescent="0.2"/>
  <cols>
    <col min="1" max="1" width="12.7109375" customWidth="1"/>
    <col min="2" max="2" width="30.85546875" bestFit="1" customWidth="1"/>
    <col min="3" max="3" width="13.85546875" customWidth="1"/>
    <col min="4" max="4" width="11.140625" bestFit="1" customWidth="1"/>
    <col min="5" max="5" width="8.28515625" bestFit="1" customWidth="1"/>
    <col min="6" max="6" width="13.85546875" customWidth="1"/>
    <col min="7" max="7" width="8.140625" customWidth="1"/>
    <col min="8" max="8" width="9" customWidth="1"/>
    <col min="9" max="9" width="10.140625" customWidth="1"/>
    <col min="10" max="10" width="7.85546875" customWidth="1"/>
    <col min="11" max="11" width="10.85546875" customWidth="1"/>
    <col min="12" max="12" width="7.42578125" customWidth="1"/>
    <col min="13" max="13" width="9" customWidth="1"/>
    <col min="14" max="14" width="12.5703125" customWidth="1"/>
    <col min="16" max="16" width="8.28515625" bestFit="1" customWidth="1"/>
    <col min="17" max="17" width="4.5703125" customWidth="1"/>
  </cols>
  <sheetData>
    <row r="2" spans="1:17" x14ac:dyDescent="0.2">
      <c r="A2" s="12" t="s">
        <v>0</v>
      </c>
      <c r="B2" s="12"/>
      <c r="C2" s="5" t="s">
        <v>1</v>
      </c>
      <c r="D2" s="12"/>
      <c r="E2" s="14"/>
      <c r="F2" s="5" t="s">
        <v>2</v>
      </c>
      <c r="G2" s="12"/>
      <c r="H2" s="13"/>
      <c r="I2" s="12" t="s">
        <v>3</v>
      </c>
      <c r="J2" s="14"/>
      <c r="K2" s="12" t="s">
        <v>14</v>
      </c>
      <c r="L2" s="15"/>
      <c r="M2" s="13"/>
      <c r="N2" s="6" t="s">
        <v>4</v>
      </c>
      <c r="O2" s="9"/>
      <c r="P2" s="8"/>
      <c r="Q2" s="17" t="s">
        <v>8</v>
      </c>
    </row>
    <row r="3" spans="1:17" x14ac:dyDescent="0.2">
      <c r="A3" s="16"/>
      <c r="B3" s="19"/>
      <c r="C3" s="3" t="s">
        <v>5</v>
      </c>
      <c r="D3" s="7" t="s">
        <v>6</v>
      </c>
      <c r="E3" s="28" t="s">
        <v>27</v>
      </c>
      <c r="F3" s="3" t="s">
        <v>5</v>
      </c>
      <c r="G3" s="7" t="s">
        <v>6</v>
      </c>
      <c r="H3" s="4" t="s">
        <v>7</v>
      </c>
      <c r="I3" s="3" t="s">
        <v>5</v>
      </c>
      <c r="J3" s="4" t="s">
        <v>6</v>
      </c>
      <c r="K3" s="3" t="s">
        <v>5</v>
      </c>
      <c r="L3" s="7" t="s">
        <v>6</v>
      </c>
      <c r="M3" s="4" t="s">
        <v>7</v>
      </c>
      <c r="N3" s="20" t="s">
        <v>5</v>
      </c>
      <c r="O3" s="10" t="s">
        <v>6</v>
      </c>
      <c r="P3" s="11" t="s">
        <v>7</v>
      </c>
      <c r="Q3" s="2"/>
    </row>
    <row r="4" spans="1:17" ht="12.75" customHeight="1" x14ac:dyDescent="0.2">
      <c r="A4" s="32">
        <v>1</v>
      </c>
      <c r="B4" s="1" t="s">
        <v>9</v>
      </c>
      <c r="C4" s="36">
        <v>963326258</v>
      </c>
      <c r="D4" s="36">
        <v>718</v>
      </c>
      <c r="E4" s="37">
        <f>SUM(C4)/$C26</f>
        <v>0.99926158521462116</v>
      </c>
      <c r="F4" s="36">
        <v>599961</v>
      </c>
      <c r="G4" s="36">
        <v>5</v>
      </c>
      <c r="H4" s="37">
        <f>SUM(F4)/$C26</f>
        <v>6.2234157425712915E-4</v>
      </c>
      <c r="I4" s="36">
        <v>111899</v>
      </c>
      <c r="J4" s="36">
        <v>24</v>
      </c>
      <c r="K4" s="36">
        <v>1578044</v>
      </c>
      <c r="L4" s="36">
        <v>7</v>
      </c>
      <c r="M4" s="37">
        <f t="shared" ref="M4:M21" si="0">SUM(K4)/D$26</f>
        <v>1.6342352811613359E-3</v>
      </c>
      <c r="N4" s="38">
        <f t="shared" ref="N4:N21" si="1">SUM(K4+I4+F4+C4)</f>
        <v>965616162</v>
      </c>
      <c r="O4" s="38">
        <f t="shared" ref="O4:O21" si="2">SUM(L4+J4+D4+G4)</f>
        <v>754</v>
      </c>
      <c r="P4" s="39">
        <f t="shared" ref="P4:P21" si="3">SUM(N4)/A$25</f>
        <v>0.70570973303557261</v>
      </c>
      <c r="Q4" s="40" t="s">
        <v>22</v>
      </c>
    </row>
    <row r="5" spans="1:17" ht="12.75" customHeight="1" x14ac:dyDescent="0.2">
      <c r="A5" s="32">
        <v>2</v>
      </c>
      <c r="B5" s="1" t="s">
        <v>10</v>
      </c>
      <c r="C5" s="36">
        <v>965277899</v>
      </c>
      <c r="D5" s="36">
        <v>722</v>
      </c>
      <c r="E5" s="37">
        <f>SUM(C5)/$C27</f>
        <v>0.99970870661099631</v>
      </c>
      <c r="F5" s="36">
        <v>170045</v>
      </c>
      <c r="G5" s="36">
        <v>3</v>
      </c>
      <c r="H5" s="37">
        <f>SUM(F5)/$C27</f>
        <v>1.7611038975592132E-4</v>
      </c>
      <c r="I5" s="36">
        <v>111216</v>
      </c>
      <c r="J5" s="36">
        <v>23</v>
      </c>
      <c r="K5" s="36">
        <v>57002</v>
      </c>
      <c r="L5" s="36">
        <v>3</v>
      </c>
      <c r="M5" s="37">
        <f t="shared" si="0"/>
        <v>5.9031737706146635E-5</v>
      </c>
      <c r="N5" s="38">
        <f t="shared" si="1"/>
        <v>965616162</v>
      </c>
      <c r="O5" s="38">
        <f t="shared" si="2"/>
        <v>751</v>
      </c>
      <c r="P5" s="39">
        <f t="shared" si="3"/>
        <v>0.70570973303557261</v>
      </c>
      <c r="Q5" s="40" t="s">
        <v>22</v>
      </c>
    </row>
    <row r="6" spans="1:17" ht="12.75" customHeight="1" x14ac:dyDescent="0.2">
      <c r="A6" s="32">
        <v>3</v>
      </c>
      <c r="B6" s="24" t="s">
        <v>11</v>
      </c>
      <c r="C6" s="36">
        <v>933869531</v>
      </c>
      <c r="D6" s="36">
        <v>619</v>
      </c>
      <c r="E6" s="37">
        <f>SUM(C6)/$C29</f>
        <v>0.96778799561082685</v>
      </c>
      <c r="F6" s="36">
        <v>30969291</v>
      </c>
      <c r="G6" s="36">
        <v>97</v>
      </c>
      <c r="H6" s="37">
        <f>SUM(F6)/$C29</f>
        <v>3.2094106368674769E-2</v>
      </c>
      <c r="I6" s="36">
        <v>113766</v>
      </c>
      <c r="J6" s="36">
        <v>24</v>
      </c>
      <c r="K6" s="36">
        <v>663574</v>
      </c>
      <c r="L6" s="36">
        <v>24</v>
      </c>
      <c r="M6" s="37">
        <f t="shared" si="0"/>
        <v>6.8720266511032157E-4</v>
      </c>
      <c r="N6" s="38">
        <f t="shared" si="1"/>
        <v>965616162</v>
      </c>
      <c r="O6" s="38">
        <f t="shared" si="2"/>
        <v>764</v>
      </c>
      <c r="P6" s="39">
        <f t="shared" si="3"/>
        <v>0.70570973303557261</v>
      </c>
      <c r="Q6" s="40" t="s">
        <v>22</v>
      </c>
    </row>
    <row r="7" spans="1:17" ht="12.75" customHeight="1" x14ac:dyDescent="0.2">
      <c r="A7" s="32">
        <v>4</v>
      </c>
      <c r="B7" s="1" t="s">
        <v>17</v>
      </c>
      <c r="C7" s="36">
        <v>876333127</v>
      </c>
      <c r="D7" s="36">
        <v>675</v>
      </c>
      <c r="E7" s="37">
        <f>SUM(C7)/$C30</f>
        <v>0.98820291910715441</v>
      </c>
      <c r="F7" s="36">
        <v>10347823</v>
      </c>
      <c r="G7" s="36">
        <v>28</v>
      </c>
      <c r="H7" s="37">
        <f>SUM(F7)/$C30</f>
        <v>1.1668791901101044E-2</v>
      </c>
      <c r="I7" s="36">
        <v>113766</v>
      </c>
      <c r="J7" s="36">
        <v>24</v>
      </c>
      <c r="K7" s="36">
        <v>78821446</v>
      </c>
      <c r="L7" s="36">
        <v>40</v>
      </c>
      <c r="M7" s="37">
        <f t="shared" si="0"/>
        <v>8.1628134554773538E-2</v>
      </c>
      <c r="N7" s="38">
        <f t="shared" si="1"/>
        <v>965616162</v>
      </c>
      <c r="O7" s="38">
        <f t="shared" si="2"/>
        <v>767</v>
      </c>
      <c r="P7" s="39">
        <f t="shared" si="3"/>
        <v>0.70570973303557261</v>
      </c>
      <c r="Q7" s="40" t="s">
        <v>22</v>
      </c>
    </row>
    <row r="8" spans="1:17" ht="12.75" customHeight="1" x14ac:dyDescent="0.2">
      <c r="A8" s="32">
        <v>5</v>
      </c>
      <c r="B8" s="25" t="s">
        <v>21</v>
      </c>
      <c r="C8" s="36">
        <v>952137969</v>
      </c>
      <c r="D8" s="36">
        <v>705</v>
      </c>
      <c r="E8" s="37">
        <f>SUM(C8)/$C31</f>
        <v>0.98612812000356587</v>
      </c>
      <c r="F8" s="36">
        <v>13279974</v>
      </c>
      <c r="G8" s="36">
        <v>24</v>
      </c>
      <c r="H8" s="37">
        <f>SUM(F8)/$C31</f>
        <v>1.3754052690567824E-2</v>
      </c>
      <c r="I8" s="36">
        <v>113766</v>
      </c>
      <c r="J8" s="36">
        <v>24</v>
      </c>
      <c r="K8" s="36">
        <v>84453</v>
      </c>
      <c r="L8" s="36">
        <v>11</v>
      </c>
      <c r="M8" s="37">
        <f t="shared" si="0"/>
        <v>8.7460217965987198E-5</v>
      </c>
      <c r="N8" s="38">
        <f t="shared" si="1"/>
        <v>965616162</v>
      </c>
      <c r="O8" s="38">
        <f t="shared" si="2"/>
        <v>764</v>
      </c>
      <c r="P8" s="39">
        <f t="shared" si="3"/>
        <v>0.70570973303557261</v>
      </c>
      <c r="Q8" s="40" t="s">
        <v>22</v>
      </c>
    </row>
    <row r="9" spans="1:17" ht="12.75" customHeight="1" x14ac:dyDescent="0.2">
      <c r="A9" s="32">
        <v>6</v>
      </c>
      <c r="B9" s="26" t="s">
        <v>25</v>
      </c>
      <c r="C9" s="36">
        <v>960938388</v>
      </c>
      <c r="D9" s="36">
        <v>706</v>
      </c>
      <c r="E9" s="37">
        <f>SUM(C9)/$C32</f>
        <v>0.99525211414035719</v>
      </c>
      <c r="F9" s="36">
        <v>4470425</v>
      </c>
      <c r="G9" s="36">
        <v>14</v>
      </c>
      <c r="H9" s="37">
        <f>SUM(F9)/$C32</f>
        <v>4.6300574395992449E-3</v>
      </c>
      <c r="I9" s="36">
        <v>113766</v>
      </c>
      <c r="J9" s="36">
        <v>24</v>
      </c>
      <c r="K9" s="36">
        <v>93583</v>
      </c>
      <c r="L9" s="36">
        <v>13</v>
      </c>
      <c r="M9" s="37">
        <f t="shared" si="0"/>
        <v>9.6915320686192082E-5</v>
      </c>
      <c r="N9" s="38">
        <f t="shared" si="1"/>
        <v>965616162</v>
      </c>
      <c r="O9" s="38">
        <f t="shared" si="2"/>
        <v>757</v>
      </c>
      <c r="P9" s="39">
        <f t="shared" si="3"/>
        <v>0.70570973303557261</v>
      </c>
      <c r="Q9" s="40" t="s">
        <v>22</v>
      </c>
    </row>
    <row r="10" spans="1:17" ht="12.75" customHeight="1" x14ac:dyDescent="0.2">
      <c r="A10" s="32">
        <v>7</v>
      </c>
      <c r="B10" s="25" t="s">
        <v>24</v>
      </c>
      <c r="C10" s="36">
        <v>956323588</v>
      </c>
      <c r="D10" s="36">
        <v>706</v>
      </c>
      <c r="E10" s="37">
        <f>SUM(C10)/$C33</f>
        <v>0.99046744941693676</v>
      </c>
      <c r="F10" s="36">
        <v>9083811</v>
      </c>
      <c r="G10" s="36">
        <v>17</v>
      </c>
      <c r="H10" s="37">
        <f>SUM(F10)/$C33</f>
        <v>9.4081325871839868E-3</v>
      </c>
      <c r="I10" s="36">
        <v>120129</v>
      </c>
      <c r="J10" s="36">
        <v>25</v>
      </c>
      <c r="K10" s="36">
        <v>88634</v>
      </c>
      <c r="L10" s="36">
        <v>13</v>
      </c>
      <c r="M10" s="37">
        <f t="shared" si="0"/>
        <v>9.1790095783421654E-5</v>
      </c>
      <c r="N10" s="38">
        <f t="shared" si="1"/>
        <v>965616162</v>
      </c>
      <c r="O10" s="38">
        <f t="shared" si="2"/>
        <v>761</v>
      </c>
      <c r="P10" s="39">
        <f t="shared" si="3"/>
        <v>0.70570973303557261</v>
      </c>
      <c r="Q10" s="40" t="s">
        <v>22</v>
      </c>
    </row>
    <row r="11" spans="1:17" ht="12.75" customHeight="1" x14ac:dyDescent="0.2">
      <c r="A11" s="32">
        <v>8</v>
      </c>
      <c r="B11" s="1" t="s">
        <v>16</v>
      </c>
      <c r="C11" s="36">
        <v>953526826</v>
      </c>
      <c r="D11" s="36">
        <v>688</v>
      </c>
      <c r="E11" s="37">
        <f>SUM(C11)/$C35</f>
        <v>0.98757348817215884</v>
      </c>
      <c r="F11" s="36">
        <v>11884341</v>
      </c>
      <c r="G11" s="36">
        <v>37</v>
      </c>
      <c r="H11" s="37">
        <f>SUM(F11)/$C35</f>
        <v>1.2308683695069322E-2</v>
      </c>
      <c r="I11" s="36">
        <v>113766</v>
      </c>
      <c r="J11" s="36">
        <v>24</v>
      </c>
      <c r="K11" s="36">
        <v>91229</v>
      </c>
      <c r="L11" s="36">
        <v>13</v>
      </c>
      <c r="M11" s="37">
        <f t="shared" si="0"/>
        <v>9.4477499020982628E-5</v>
      </c>
      <c r="N11" s="38">
        <f t="shared" si="1"/>
        <v>965616162</v>
      </c>
      <c r="O11" s="38">
        <f t="shared" si="2"/>
        <v>762</v>
      </c>
      <c r="P11" s="39">
        <f t="shared" si="3"/>
        <v>0.70570973303557261</v>
      </c>
      <c r="Q11" s="40" t="s">
        <v>22</v>
      </c>
    </row>
    <row r="12" spans="1:17" ht="12.75" customHeight="1" x14ac:dyDescent="0.2">
      <c r="A12" s="32">
        <v>9</v>
      </c>
      <c r="B12" s="25" t="s">
        <v>23</v>
      </c>
      <c r="C12" s="36">
        <v>947314332</v>
      </c>
      <c r="D12" s="36">
        <v>689</v>
      </c>
      <c r="E12" s="37">
        <f>SUM(C12)/$C36</f>
        <v>0.98113322709166617</v>
      </c>
      <c r="F12" s="36">
        <v>18096321</v>
      </c>
      <c r="G12" s="36">
        <v>34</v>
      </c>
      <c r="H12" s="37">
        <f>SUM(F12)/$C36</f>
        <v>1.8742355331764039E-2</v>
      </c>
      <c r="I12" s="36">
        <v>120129</v>
      </c>
      <c r="J12" s="36">
        <v>25</v>
      </c>
      <c r="K12" s="36">
        <v>85380</v>
      </c>
      <c r="L12" s="36">
        <v>12</v>
      </c>
      <c r="M12" s="37">
        <f t="shared" si="0"/>
        <v>8.8420226752584114E-5</v>
      </c>
      <c r="N12" s="38">
        <f t="shared" si="1"/>
        <v>965616162</v>
      </c>
      <c r="O12" s="38">
        <f t="shared" si="2"/>
        <v>760</v>
      </c>
      <c r="P12" s="39">
        <f t="shared" si="3"/>
        <v>0.70570973303557261</v>
      </c>
      <c r="Q12" s="40" t="s">
        <v>22</v>
      </c>
    </row>
    <row r="13" spans="1:17" ht="12.75" customHeight="1" x14ac:dyDescent="0.2">
      <c r="A13" s="32">
        <v>10</v>
      </c>
      <c r="B13" s="24" t="s">
        <v>26</v>
      </c>
      <c r="C13" s="36">
        <v>957667122</v>
      </c>
      <c r="D13" s="36">
        <v>705</v>
      </c>
      <c r="E13" s="37">
        <f>SUM(C13)/$C37</f>
        <v>0.99544513178390914</v>
      </c>
      <c r="F13" s="36">
        <v>4261878</v>
      </c>
      <c r="G13" s="36">
        <v>15</v>
      </c>
      <c r="H13" s="37">
        <f>SUM(F13)/$C37</f>
        <v>4.4300003726732758E-3</v>
      </c>
      <c r="I13" s="36">
        <v>120129</v>
      </c>
      <c r="J13" s="36">
        <v>25</v>
      </c>
      <c r="K13" s="36">
        <v>3567033</v>
      </c>
      <c r="L13" s="36">
        <v>16</v>
      </c>
      <c r="M13" s="37">
        <f t="shared" si="0"/>
        <v>3.6940485675093743E-3</v>
      </c>
      <c r="N13" s="38">
        <f t="shared" si="1"/>
        <v>965616162</v>
      </c>
      <c r="O13" s="38">
        <f t="shared" si="2"/>
        <v>761</v>
      </c>
      <c r="P13" s="39">
        <f t="shared" si="3"/>
        <v>0.70570973303557261</v>
      </c>
      <c r="Q13" s="40" t="s">
        <v>22</v>
      </c>
    </row>
    <row r="14" spans="1:17" ht="12.75" customHeight="1" x14ac:dyDescent="0.2">
      <c r="A14" s="32">
        <v>11</v>
      </c>
      <c r="B14" s="24" t="s">
        <v>19</v>
      </c>
      <c r="C14" s="36">
        <v>946933385</v>
      </c>
      <c r="D14" s="36">
        <v>680</v>
      </c>
      <c r="E14" s="37">
        <f>SUM(C14)/$C38</f>
        <v>0.98246771959270274</v>
      </c>
      <c r="F14" s="36">
        <v>16783127</v>
      </c>
      <c r="G14" s="36">
        <v>49</v>
      </c>
      <c r="H14" s="37">
        <f>SUM(F14)/$C38</f>
        <v>1.7412925526249894E-2</v>
      </c>
      <c r="I14" s="36">
        <v>115038</v>
      </c>
      <c r="J14" s="36">
        <v>25</v>
      </c>
      <c r="K14" s="36">
        <v>1784612</v>
      </c>
      <c r="L14" s="36">
        <v>14</v>
      </c>
      <c r="M14" s="37">
        <f t="shared" si="0"/>
        <v>1.8481587925202935E-3</v>
      </c>
      <c r="N14" s="38">
        <f t="shared" si="1"/>
        <v>965616162</v>
      </c>
      <c r="O14" s="38">
        <f t="shared" si="2"/>
        <v>768</v>
      </c>
      <c r="P14" s="39">
        <f t="shared" si="3"/>
        <v>0.70570973303557261</v>
      </c>
      <c r="Q14" s="40" t="s">
        <v>22</v>
      </c>
    </row>
    <row r="15" spans="1:17" ht="12.75" customHeight="1" x14ac:dyDescent="0.2">
      <c r="A15" s="32">
        <v>12</v>
      </c>
      <c r="B15" s="24" t="s">
        <v>20</v>
      </c>
      <c r="C15" s="36">
        <v>962285167</v>
      </c>
      <c r="D15" s="36">
        <v>699</v>
      </c>
      <c r="E15" s="37">
        <f>SUM(C15)/$C39</f>
        <v>0.99665127363742567</v>
      </c>
      <c r="F15" s="36">
        <v>3062824</v>
      </c>
      <c r="G15" s="36">
        <v>27</v>
      </c>
      <c r="H15" s="37">
        <f>SUM(F15)/$C39</f>
        <v>3.1722066859285534E-3</v>
      </c>
      <c r="I15" s="36">
        <v>170433</v>
      </c>
      <c r="J15" s="36">
        <v>29</v>
      </c>
      <c r="K15" s="36">
        <v>97738</v>
      </c>
      <c r="L15" s="36">
        <v>9</v>
      </c>
      <c r="M15" s="37">
        <f t="shared" si="0"/>
        <v>1.0121827269084173E-4</v>
      </c>
      <c r="N15" s="38">
        <f t="shared" si="1"/>
        <v>965616162</v>
      </c>
      <c r="O15" s="38">
        <f t="shared" si="2"/>
        <v>764</v>
      </c>
      <c r="P15" s="39">
        <f t="shared" si="3"/>
        <v>0.70570973303557261</v>
      </c>
      <c r="Q15" s="40" t="s">
        <v>22</v>
      </c>
    </row>
    <row r="16" spans="1:17" ht="12.75" customHeight="1" x14ac:dyDescent="0.2">
      <c r="A16" s="32">
        <v>13</v>
      </c>
      <c r="B16" s="27" t="s">
        <v>12</v>
      </c>
      <c r="C16" s="36">
        <v>937088939</v>
      </c>
      <c r="D16" s="36">
        <v>670</v>
      </c>
      <c r="E16" s="37">
        <f t="shared" ref="E16:E21" si="4">SUM(C16)/$C42</f>
        <v>0.97055486853168005</v>
      </c>
      <c r="F16" s="36">
        <v>28259894</v>
      </c>
      <c r="G16" s="36">
        <v>59</v>
      </c>
      <c r="H16" s="37">
        <f t="shared" ref="H16:H21" si="5">SUM(F16)/$C42</f>
        <v>2.9269129710524963E-2</v>
      </c>
      <c r="I16" s="36">
        <v>169933</v>
      </c>
      <c r="J16" s="36">
        <v>28</v>
      </c>
      <c r="K16" s="36">
        <v>97396</v>
      </c>
      <c r="L16" s="36">
        <v>10</v>
      </c>
      <c r="M16" s="37">
        <f t="shared" si="0"/>
        <v>1.0086409469190306E-4</v>
      </c>
      <c r="N16" s="38">
        <f t="shared" si="1"/>
        <v>965616162</v>
      </c>
      <c r="O16" s="38">
        <f t="shared" si="2"/>
        <v>767</v>
      </c>
      <c r="P16" s="39">
        <f t="shared" si="3"/>
        <v>0.70570973303557261</v>
      </c>
      <c r="Q16" s="40" t="s">
        <v>22</v>
      </c>
    </row>
    <row r="17" spans="1:17" ht="12.75" customHeight="1" x14ac:dyDescent="0.2">
      <c r="A17" s="32">
        <v>14</v>
      </c>
      <c r="B17" s="26" t="s">
        <v>28</v>
      </c>
      <c r="C17" s="36">
        <v>947304798</v>
      </c>
      <c r="D17" s="36">
        <v>654</v>
      </c>
      <c r="E17" s="37">
        <f t="shared" si="4"/>
        <v>0.98115571916671551</v>
      </c>
      <c r="F17" s="36">
        <v>18024200</v>
      </c>
      <c r="G17" s="36">
        <v>62</v>
      </c>
      <c r="H17" s="37">
        <f t="shared" si="5"/>
        <v>1.8668275459747766E-2</v>
      </c>
      <c r="I17" s="36">
        <v>169933</v>
      </c>
      <c r="J17" s="36">
        <v>28</v>
      </c>
      <c r="K17" s="36">
        <v>117231</v>
      </c>
      <c r="L17" s="36">
        <v>15</v>
      </c>
      <c r="M17" s="37">
        <f t="shared" si="0"/>
        <v>1.2140538302216197E-4</v>
      </c>
      <c r="N17" s="38">
        <f t="shared" si="1"/>
        <v>965616162</v>
      </c>
      <c r="O17" s="38">
        <f t="shared" si="2"/>
        <v>759</v>
      </c>
      <c r="P17" s="39">
        <f t="shared" si="3"/>
        <v>0.70570973303557261</v>
      </c>
      <c r="Q17" s="40" t="s">
        <v>22</v>
      </c>
    </row>
    <row r="18" spans="1:17" ht="12.75" customHeight="1" x14ac:dyDescent="0.2">
      <c r="A18" s="32">
        <v>15</v>
      </c>
      <c r="B18" s="26" t="s">
        <v>29</v>
      </c>
      <c r="C18" s="36">
        <v>913640873</v>
      </c>
      <c r="D18" s="36">
        <v>636</v>
      </c>
      <c r="E18" s="37">
        <f t="shared" si="4"/>
        <v>0.946310628304736</v>
      </c>
      <c r="F18" s="36">
        <v>51665905</v>
      </c>
      <c r="G18" s="36">
        <v>79</v>
      </c>
      <c r="H18" s="37">
        <f t="shared" si="5"/>
        <v>5.351336227104498E-2</v>
      </c>
      <c r="I18" s="36">
        <v>169933</v>
      </c>
      <c r="J18" s="36">
        <v>28</v>
      </c>
      <c r="K18" s="36">
        <v>139451</v>
      </c>
      <c r="L18" s="36">
        <v>20</v>
      </c>
      <c r="M18" s="37">
        <f t="shared" si="0"/>
        <v>1.4441659687133531E-4</v>
      </c>
      <c r="N18" s="38">
        <f t="shared" si="1"/>
        <v>965616162</v>
      </c>
      <c r="O18" s="38">
        <f t="shared" si="2"/>
        <v>763</v>
      </c>
      <c r="P18" s="39">
        <f t="shared" si="3"/>
        <v>0.70570973303557261</v>
      </c>
      <c r="Q18" s="40" t="s">
        <v>22</v>
      </c>
    </row>
    <row r="19" spans="1:17" ht="12.75" customHeight="1" x14ac:dyDescent="0.2">
      <c r="A19" s="32">
        <v>16</v>
      </c>
      <c r="B19" s="27" t="s">
        <v>13</v>
      </c>
      <c r="C19" s="36">
        <v>958193573</v>
      </c>
      <c r="D19" s="36">
        <v>677</v>
      </c>
      <c r="E19" s="37">
        <f t="shared" si="4"/>
        <v>0.99294834896644213</v>
      </c>
      <c r="F19" s="36">
        <v>6634899</v>
      </c>
      <c r="G19" s="36">
        <v>45</v>
      </c>
      <c r="H19" s="37">
        <f t="shared" si="5"/>
        <v>6.8755543694396055E-3</v>
      </c>
      <c r="I19" s="36">
        <v>169933</v>
      </c>
      <c r="J19" s="36">
        <v>28</v>
      </c>
      <c r="K19" s="36">
        <v>617757</v>
      </c>
      <c r="L19" s="36">
        <v>12</v>
      </c>
      <c r="M19" s="37">
        <f t="shared" si="0"/>
        <v>6.3975420494256387E-4</v>
      </c>
      <c r="N19" s="38">
        <f t="shared" si="1"/>
        <v>965616162</v>
      </c>
      <c r="O19" s="38">
        <f t="shared" si="2"/>
        <v>762</v>
      </c>
      <c r="P19" s="39">
        <f t="shared" si="3"/>
        <v>0.70570973303557261</v>
      </c>
      <c r="Q19" s="40" t="s">
        <v>22</v>
      </c>
    </row>
    <row r="20" spans="1:17" ht="12.75" customHeight="1" x14ac:dyDescent="0.2">
      <c r="A20" s="32">
        <v>17</v>
      </c>
      <c r="B20" s="35" t="s">
        <v>30</v>
      </c>
      <c r="C20" s="36">
        <v>965241391</v>
      </c>
      <c r="D20" s="36">
        <v>687</v>
      </c>
      <c r="E20" s="37">
        <f t="shared" si="4"/>
        <v>0.99977494427666713</v>
      </c>
      <c r="F20" s="36">
        <v>45542</v>
      </c>
      <c r="G20" s="36">
        <v>21</v>
      </c>
      <c r="H20" s="37">
        <f t="shared" si="5"/>
        <v>4.7171361419837803E-5</v>
      </c>
      <c r="I20" s="36">
        <v>171740</v>
      </c>
      <c r="J20" s="36">
        <v>28</v>
      </c>
      <c r="K20" s="36">
        <v>157489</v>
      </c>
      <c r="L20" s="36">
        <v>20</v>
      </c>
      <c r="M20" s="37">
        <f t="shared" si="0"/>
        <v>1.6309689729489014E-4</v>
      </c>
      <c r="N20" s="38">
        <f t="shared" si="1"/>
        <v>965616162</v>
      </c>
      <c r="O20" s="38">
        <f t="shared" si="2"/>
        <v>756</v>
      </c>
      <c r="P20" s="39">
        <f t="shared" si="3"/>
        <v>0.70570973303557261</v>
      </c>
      <c r="Q20" s="40" t="s">
        <v>22</v>
      </c>
    </row>
    <row r="21" spans="1:17" ht="12.75" customHeight="1" x14ac:dyDescent="0.2">
      <c r="A21" s="33">
        <v>18</v>
      </c>
      <c r="B21" s="27" t="s">
        <v>18</v>
      </c>
      <c r="C21" s="36">
        <v>931053487</v>
      </c>
      <c r="D21" s="36">
        <v>692</v>
      </c>
      <c r="E21" s="37">
        <f t="shared" si="4"/>
        <v>0.96426998143880704</v>
      </c>
      <c r="F21" s="36">
        <v>34332555</v>
      </c>
      <c r="G21" s="36">
        <v>46</v>
      </c>
      <c r="H21" s="37">
        <f t="shared" si="5"/>
        <v>3.5557411722143974E-2</v>
      </c>
      <c r="I21" s="36">
        <v>166661</v>
      </c>
      <c r="J21" s="36">
        <v>27</v>
      </c>
      <c r="K21" s="36">
        <v>63459</v>
      </c>
      <c r="L21" s="36">
        <v>5</v>
      </c>
      <c r="M21" s="37">
        <f t="shared" si="0"/>
        <v>6.571865975043611E-5</v>
      </c>
      <c r="N21" s="38">
        <f t="shared" si="1"/>
        <v>965616162</v>
      </c>
      <c r="O21" s="38">
        <f t="shared" si="2"/>
        <v>770</v>
      </c>
      <c r="P21" s="39">
        <f t="shared" si="3"/>
        <v>0.70570973303557261</v>
      </c>
      <c r="Q21" s="40" t="s">
        <v>22</v>
      </c>
    </row>
    <row r="23" spans="1:17" x14ac:dyDescent="0.2">
      <c r="A23" s="21" t="s">
        <v>31</v>
      </c>
    </row>
    <row r="24" spans="1:17" x14ac:dyDescent="0.2">
      <c r="A24" s="21" t="s">
        <v>15</v>
      </c>
    </row>
    <row r="25" spans="1:17" x14ac:dyDescent="0.2">
      <c r="A25" s="34">
        <v>1368290838</v>
      </c>
      <c r="B25" s="18"/>
    </row>
    <row r="26" spans="1:17" x14ac:dyDescent="0.2">
      <c r="C26" s="29">
        <f>SUM(C4+F4+I4)</f>
        <v>964038118</v>
      </c>
      <c r="D26" s="31">
        <f t="shared" ref="D26:D32" si="6">SUM(C26+K4)</f>
        <v>965616162</v>
      </c>
      <c r="E26" s="23"/>
      <c r="F26" s="22"/>
      <c r="G26" s="22"/>
      <c r="H26" s="23"/>
      <c r="I26" s="22"/>
    </row>
    <row r="27" spans="1:17" ht="12.75" customHeight="1" x14ac:dyDescent="0.2">
      <c r="C27" s="29">
        <f>SUM(C5+F5+I5)</f>
        <v>965559160</v>
      </c>
      <c r="D27" s="31">
        <f t="shared" si="6"/>
        <v>965616162</v>
      </c>
    </row>
    <row r="28" spans="1:17" ht="12.75" customHeight="1" x14ac:dyDescent="0.2">
      <c r="C28" s="29" t="e">
        <f>SUM(#REF!+#REF!+#REF!)</f>
        <v>#REF!</v>
      </c>
      <c r="D28" s="31" t="e">
        <f t="shared" si="6"/>
        <v>#REF!</v>
      </c>
    </row>
    <row r="29" spans="1:17" ht="12.75" customHeight="1" x14ac:dyDescent="0.2">
      <c r="C29" s="29">
        <f>SUM(C6+F6+I6)</f>
        <v>964952588</v>
      </c>
      <c r="D29" s="31">
        <f t="shared" si="6"/>
        <v>1043774034</v>
      </c>
    </row>
    <row r="30" spans="1:17" ht="12.75" customHeight="1" x14ac:dyDescent="0.2">
      <c r="C30" s="29">
        <f>SUM(C7+F7+I7)</f>
        <v>886794716</v>
      </c>
      <c r="D30" s="31">
        <f t="shared" si="6"/>
        <v>886879169</v>
      </c>
    </row>
    <row r="31" spans="1:17" ht="12.75" customHeight="1" x14ac:dyDescent="0.2">
      <c r="C31" s="29">
        <f>SUM(C8+F8+I8)</f>
        <v>965531709</v>
      </c>
      <c r="D31" s="31">
        <f t="shared" si="6"/>
        <v>965625292</v>
      </c>
    </row>
    <row r="32" spans="1:17" ht="12.75" customHeight="1" x14ac:dyDescent="0.2">
      <c r="C32" s="29">
        <f>SUM(C9+F9+I9)</f>
        <v>965522579</v>
      </c>
      <c r="D32" s="31">
        <f t="shared" si="6"/>
        <v>965611213</v>
      </c>
    </row>
    <row r="33" spans="3:4" ht="12.75" customHeight="1" x14ac:dyDescent="0.2">
      <c r="C33" s="29">
        <f>SUM(C10+F10+I10)</f>
        <v>965527528</v>
      </c>
      <c r="D33" s="31" t="e">
        <f>SUM(C33+#REF!)</f>
        <v>#REF!</v>
      </c>
    </row>
    <row r="34" spans="3:4" ht="12.75" customHeight="1" x14ac:dyDescent="0.2">
      <c r="C34" s="29" t="e">
        <f>SUM(#REF!+#REF!+#REF!)</f>
        <v>#REF!</v>
      </c>
      <c r="D34" s="31" t="e">
        <f t="shared" ref="D34:D39" si="7">SUM(C34+K11)</f>
        <v>#REF!</v>
      </c>
    </row>
    <row r="35" spans="3:4" ht="12.75" customHeight="1" x14ac:dyDescent="0.2">
      <c r="C35" s="29">
        <f>SUM(C11+F11+I11)</f>
        <v>965524933</v>
      </c>
      <c r="D35" s="31">
        <f t="shared" si="7"/>
        <v>965610313</v>
      </c>
    </row>
    <row r="36" spans="3:4" ht="12.75" customHeight="1" x14ac:dyDescent="0.2">
      <c r="C36" s="29">
        <f>SUM(C12+F12+I12)</f>
        <v>965530782</v>
      </c>
      <c r="D36" s="31">
        <f t="shared" si="7"/>
        <v>969097815</v>
      </c>
    </row>
    <row r="37" spans="3:4" ht="12.75" customHeight="1" x14ac:dyDescent="0.2">
      <c r="C37" s="29">
        <f>SUM(C13+F13+I13)</f>
        <v>962049129</v>
      </c>
      <c r="D37" s="31">
        <f t="shared" si="7"/>
        <v>963833741</v>
      </c>
    </row>
    <row r="38" spans="3:4" ht="12.75" customHeight="1" x14ac:dyDescent="0.2">
      <c r="C38" s="29">
        <f>SUM(C14+F14+I14)</f>
        <v>963831550</v>
      </c>
      <c r="D38" s="31">
        <f t="shared" si="7"/>
        <v>963929288</v>
      </c>
    </row>
    <row r="39" spans="3:4" ht="12.75" customHeight="1" x14ac:dyDescent="0.2">
      <c r="C39" s="29">
        <f>SUM(C15+F15+I15)</f>
        <v>965518424</v>
      </c>
      <c r="D39" s="31">
        <f t="shared" si="7"/>
        <v>965615820</v>
      </c>
    </row>
    <row r="40" spans="3:4" ht="12.75" customHeight="1" x14ac:dyDescent="0.2">
      <c r="C40" s="29" t="e">
        <f>SUM(#REF!+#REF!+#REF!)</f>
        <v>#REF!</v>
      </c>
      <c r="D40" s="31" t="e">
        <f t="shared" ref="D40" si="8">SUM(C40+K17)</f>
        <v>#REF!</v>
      </c>
    </row>
    <row r="41" spans="3:4" ht="12.75" customHeight="1" x14ac:dyDescent="0.2">
      <c r="C41" s="29" t="e">
        <f>SUM(#REF!+#REF!+#REF!)</f>
        <v>#REF!</v>
      </c>
      <c r="D41" s="31" t="e">
        <f>SUM(C41+K19)</f>
        <v>#REF!</v>
      </c>
    </row>
    <row r="42" spans="3:4" ht="12.75" customHeight="1" x14ac:dyDescent="0.2">
      <c r="C42" s="29">
        <f t="shared" ref="C42:C47" si="9">SUM(C16+F16+I16)</f>
        <v>965518766</v>
      </c>
      <c r="D42" s="31">
        <f>SUM(C42+K20)</f>
        <v>965676255</v>
      </c>
    </row>
    <row r="43" spans="3:4" ht="12.75" customHeight="1" x14ac:dyDescent="0.2">
      <c r="C43" s="29">
        <f t="shared" si="9"/>
        <v>965498931</v>
      </c>
      <c r="D43" s="31" t="e">
        <f>SUM(C43+#REF!)</f>
        <v>#REF!</v>
      </c>
    </row>
    <row r="44" spans="3:4" x14ac:dyDescent="0.2">
      <c r="C44" s="29">
        <f t="shared" si="9"/>
        <v>965476711</v>
      </c>
      <c r="D44" s="31">
        <f t="shared" ref="D44" si="10">SUM(C44+K22)</f>
        <v>965476711</v>
      </c>
    </row>
    <row r="45" spans="3:4" x14ac:dyDescent="0.2">
      <c r="C45" s="29">
        <f t="shared" si="9"/>
        <v>964998405</v>
      </c>
      <c r="D45" s="30"/>
    </row>
    <row r="46" spans="3:4" x14ac:dyDescent="0.2">
      <c r="C46" s="29">
        <f t="shared" si="9"/>
        <v>965458673</v>
      </c>
    </row>
    <row r="47" spans="3:4" x14ac:dyDescent="0.2">
      <c r="C47" s="29">
        <f t="shared" si="9"/>
        <v>965552703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landscape" horizontalDpi="4294967292" r:id="rId1"/>
  <headerFooter alignWithMargins="0">
    <oddHeader xml:space="preserve">&amp;C&amp;"Arial,Bold"DS Smith Plc&amp;"Arial,Regular"
Annual General Meeting held on 4 September 2018
Final&amp;K000000 proxy vote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David S Smith (Holdings)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Steele</dc:creator>
  <cp:lastModifiedBy>Anne Steele</cp:lastModifiedBy>
  <cp:lastPrinted>2018-07-10T14:50:36Z</cp:lastPrinted>
  <dcterms:created xsi:type="dcterms:W3CDTF">2001-08-14T10:13:56Z</dcterms:created>
  <dcterms:modified xsi:type="dcterms:W3CDTF">2018-09-03T09:07:13Z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